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" yWindow="75" windowWidth="12900" windowHeight="14220"/>
  </bookViews>
  <sheets>
    <sheet name="Калькулятор_2021" sheetId="3" r:id="rId1"/>
    <sheet name="Лист1" sheetId="4" r:id="rId2"/>
  </sheets>
  <definedNames>
    <definedName name="Выбор">Лист1!$B$1:$B$2</definedName>
    <definedName name="Выдор">Лист1!$B$1:$B$2</definedName>
    <definedName name="Погрузка">Лист1!$A$1:$A$2</definedName>
  </definedNames>
  <calcPr calcId="152511" refMode="R1C1"/>
</workbook>
</file>

<file path=xl/calcChain.xml><?xml version="1.0" encoding="utf-8"?>
<calcChain xmlns="http://schemas.openxmlformats.org/spreadsheetml/2006/main">
  <c r="L4" i="3" l="1"/>
  <c r="K4" i="3"/>
  <c r="N18" i="3"/>
  <c r="M18" i="3"/>
  <c r="L18" i="3"/>
  <c r="K18" i="3"/>
  <c r="N14" i="3"/>
  <c r="M14" i="3"/>
  <c r="L14" i="3"/>
  <c r="K14" i="3"/>
  <c r="N9" i="3"/>
  <c r="M9" i="3"/>
  <c r="L9" i="3"/>
  <c r="O9" i="3" s="1"/>
  <c r="K9" i="3"/>
  <c r="N5" i="3"/>
  <c r="M5" i="3"/>
  <c r="L5" i="3"/>
  <c r="K5" i="3"/>
  <c r="O4" i="3" l="1"/>
  <c r="O18" i="3"/>
  <c r="P18" i="3" s="1"/>
  <c r="O14" i="3"/>
  <c r="P14" i="3" s="1"/>
  <c r="O5" i="3"/>
  <c r="P5" i="3"/>
  <c r="P9" i="3"/>
  <c r="M7" i="3" l="1"/>
  <c r="L6" i="3" l="1"/>
  <c r="L7" i="3"/>
  <c r="L8" i="3"/>
  <c r="L10" i="3"/>
  <c r="L11" i="3"/>
  <c r="L12" i="3"/>
  <c r="L13" i="3"/>
  <c r="L15" i="3"/>
  <c r="L16" i="3"/>
  <c r="L17" i="3"/>
  <c r="L19" i="3"/>
  <c r="L20" i="3"/>
  <c r="L21" i="3"/>
  <c r="L22" i="3"/>
  <c r="M4" i="3"/>
  <c r="M6" i="3"/>
  <c r="M8" i="3"/>
  <c r="M10" i="3"/>
  <c r="M11" i="3"/>
  <c r="M12" i="3"/>
  <c r="M13" i="3"/>
  <c r="M15" i="3"/>
  <c r="M16" i="3"/>
  <c r="M17" i="3"/>
  <c r="M19" i="3"/>
  <c r="M20" i="3"/>
  <c r="M21" i="3"/>
  <c r="M22" i="3"/>
  <c r="N4" i="3" l="1"/>
  <c r="K6" i="3"/>
  <c r="O6" i="3" s="1"/>
  <c r="N6" i="3"/>
  <c r="K7" i="3"/>
  <c r="O7" i="3" s="1"/>
  <c r="N7" i="3"/>
  <c r="K8" i="3"/>
  <c r="O8" i="3" s="1"/>
  <c r="N8" i="3"/>
  <c r="K10" i="3"/>
  <c r="O10" i="3" s="1"/>
  <c r="N10" i="3"/>
  <c r="K11" i="3"/>
  <c r="O11" i="3" s="1"/>
  <c r="N11" i="3"/>
  <c r="K12" i="3"/>
  <c r="O12" i="3" s="1"/>
  <c r="N12" i="3"/>
  <c r="K13" i="3"/>
  <c r="O13" i="3" s="1"/>
  <c r="N13" i="3"/>
  <c r="K15" i="3"/>
  <c r="O15" i="3" s="1"/>
  <c r="N15" i="3"/>
  <c r="K16" i="3"/>
  <c r="O16" i="3" s="1"/>
  <c r="N16" i="3"/>
  <c r="K17" i="3"/>
  <c r="O17" i="3" s="1"/>
  <c r="N17" i="3"/>
  <c r="P4" i="3" l="1"/>
  <c r="K19" i="3"/>
  <c r="O19" i="3" s="1"/>
  <c r="N19" i="3"/>
  <c r="K20" i="3"/>
  <c r="O20" i="3" s="1"/>
  <c r="N20" i="3"/>
  <c r="K21" i="3"/>
  <c r="O21" i="3" s="1"/>
  <c r="N21" i="3"/>
  <c r="K22" i="3"/>
  <c r="N22" i="3"/>
  <c r="O22" i="3" l="1"/>
  <c r="P22" i="3" s="1"/>
  <c r="P6" i="3"/>
  <c r="P13" i="3"/>
  <c r="P20" i="3"/>
  <c r="P21" i="3"/>
  <c r="P19" i="3"/>
  <c r="P16" i="3"/>
  <c r="P15" i="3"/>
  <c r="P11" i="3"/>
  <c r="P10" i="3"/>
  <c r="P8" i="3"/>
  <c r="P17" i="3"/>
  <c r="P12" i="3"/>
  <c r="P7" i="3"/>
</calcChain>
</file>

<file path=xl/sharedStrings.xml><?xml version="1.0" encoding="utf-8"?>
<sst xmlns="http://schemas.openxmlformats.org/spreadsheetml/2006/main" count="114" uniqueCount="69">
  <si>
    <t>Город выдачи</t>
  </si>
  <si>
    <t>минимальная оплата</t>
  </si>
  <si>
    <t>Уссурийск</t>
  </si>
  <si>
    <t>Б. Камень</t>
  </si>
  <si>
    <t>Партизанск</t>
  </si>
  <si>
    <t>Находка</t>
  </si>
  <si>
    <t>Сибирцево</t>
  </si>
  <si>
    <t>Черниговка</t>
  </si>
  <si>
    <t>Спасск-Дальний</t>
  </si>
  <si>
    <t>Кировский</t>
  </si>
  <si>
    <t>Лесозаводск</t>
  </si>
  <si>
    <t>Дальнереченск</t>
  </si>
  <si>
    <t>Арсеньев</t>
  </si>
  <si>
    <t>Кавалерово</t>
  </si>
  <si>
    <t>Дальнегорск</t>
  </si>
  <si>
    <t>Барабаш</t>
  </si>
  <si>
    <t>Славянка</t>
  </si>
  <si>
    <t>Факт. 
ВЕС</t>
  </si>
  <si>
    <t>Факт. ОБЪЕМ</t>
  </si>
  <si>
    <t>Ст-ть 
по весу</t>
  </si>
  <si>
    <t>Ст-ть 
по объему</t>
  </si>
  <si>
    <t>СТОИМОСТЬ ДОСТАВКИ</t>
  </si>
  <si>
    <t>Ст-ть доставки</t>
  </si>
  <si>
    <t>ТАРИФ</t>
  </si>
  <si>
    <t>руб /кг</t>
  </si>
  <si>
    <t>р /куб.м</t>
  </si>
  <si>
    <t>Ст-ть 
ответвления</t>
  </si>
  <si>
    <t>НЕТ</t>
  </si>
  <si>
    <t>ДА, в течение дня</t>
  </si>
  <si>
    <t>Ст-ть погрузки</t>
  </si>
  <si>
    <t xml:space="preserve"> ХАРАКТЕРИСТИКИ ГРУЗА</t>
  </si>
  <si>
    <t>НЕТ (Самозавоз)</t>
  </si>
  <si>
    <t>Забор/доставка</t>
  </si>
  <si>
    <t>Автодоставка по г. Владивосток (выбрать из списка)</t>
  </si>
  <si>
    <t>ДА</t>
  </si>
  <si>
    <t>Одна из сторон грузового места превышает 
2 метра</t>
  </si>
  <si>
    <t>НЕГАБАРИТ</t>
  </si>
  <si>
    <t>Ответвле-ние, КМ</t>
  </si>
  <si>
    <t>ИТОГОВАЯ СТОИМОСТЬ ДОСТАВКИ, 
руб без НДС</t>
  </si>
  <si>
    <t>*если длина одной из сторон грузового места превышает 2 метра, то такое грузовое место считается негабаритным, объем грузовой партии в таком случае округляется до целого кубического метра в большую сторону.</t>
  </si>
  <si>
    <t>*Инкассация денежных средств клиента не осуществляется.</t>
  </si>
  <si>
    <t xml:space="preserve">*Машины не оборудованы под перевозку стекла. Перевозчик не несет ответственность за доставку стеклянных изделий. </t>
  </si>
  <si>
    <t>*Время на погрузку/выгрузку транспортного средства не более 15 минут.</t>
  </si>
  <si>
    <t>*стоимость доставки обозначена от склада перевозчика в г.Владивосток до адреса получателя.</t>
  </si>
  <si>
    <t>*тарифы приведены без учета НДС 20%.</t>
  </si>
  <si>
    <t>*прием груза на складе перевозчика осуществляется в любой будний день до 16:00 дня, предшествующего дню отправки.</t>
  </si>
  <si>
    <t xml:space="preserve">*выгрузка из транспортного средства осуществляется силами грузополучателя. </t>
  </si>
  <si>
    <t>*на объекте грузоотправителя погрузка в транспортное средство осуществляется силами грузоотправителя.</t>
  </si>
  <si>
    <t>*ответвление с маршрута - 30руб/км (километраж рассчитывается в обе стороны).</t>
  </si>
  <si>
    <t>*прием груза осуществляется с 10-00 до 16-00, по адресу г. Владивосток, ул. Каспийская д.3 (СБТ, ВСК – выходной).</t>
  </si>
  <si>
    <t>*в случае накопления большого объема груза, маршрут может выполняться в течение двух дней.</t>
  </si>
  <si>
    <t>Михайловка</t>
  </si>
  <si>
    <t>Врангель</t>
  </si>
  <si>
    <t>750руб (до 85кг/0,6куб.м)
+1200руб - ответвление с маршрута</t>
  </si>
  <si>
    <t>750руб (до 130кг/0,7куб.м)
+1080руб - ответвление с маршрута</t>
  </si>
  <si>
    <t>750руб (до 130кг/0,7куб.м)</t>
  </si>
  <si>
    <t>750руб (до 108кг/0,7куб.м)</t>
  </si>
  <si>
    <t>750руб (до 85кг/0,6куб.м)</t>
  </si>
  <si>
    <t>750руб (до 95кг/0,6куб.м)</t>
  </si>
  <si>
    <t>750руб (до 85кг/0,5куб.м)</t>
  </si>
  <si>
    <t>750руб (до 70кг/0,4куб.м)</t>
  </si>
  <si>
    <t>750руб (до 75кг/0,5куб.м)
+600руб - ответвление с маршрута</t>
  </si>
  <si>
    <t>750руб (до 75кг/0,5куб.м)</t>
  </si>
  <si>
    <t>750руб (до 95кг/0,5куб.м)</t>
  </si>
  <si>
    <t>750руб (до 85кг/0,4куб.м)</t>
  </si>
  <si>
    <t>Чугуевка</t>
  </si>
  <si>
    <t>*получение груза с объекта грузоотправителя: 500руб - в течение дня, 1000руб  - в фиксированное время.</t>
  </si>
  <si>
    <t>Горные Ключи</t>
  </si>
  <si>
    <t xml:space="preserve">*доставка груза осуществляется в день доставки, указанный в расписании с 09:00 до 19:00, в зависимости от расположения населенного пункта на маршруте.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</si>
</sst>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6" fillId="2" borderId="10" xfId="0" applyFont="1" applyFill="1" applyBorder="1" applyAlignment="1" applyProtection="1">
      <alignment horizontal="center" wrapText="1" shrinkToFit="1"/>
      <protection hidden="1"/>
    </xf>
    <xf numFmtId="0" fontId="6" fillId="2" borderId="11" xfId="0" applyFont="1" applyFill="1" applyBorder="1" applyAlignment="1" applyProtection="1">
      <alignment horizontal="center" wrapText="1" shrinkToFit="1"/>
      <protection hidden="1"/>
    </xf>
    <xf numFmtId="0" fontId="6" fillId="2" borderId="34" xfId="0" applyFont="1" applyFill="1" applyBorder="1" applyAlignment="1" applyProtection="1">
      <alignment horizontal="center" wrapText="1" shrinkToFit="1"/>
      <protection hidden="1"/>
    </xf>
    <xf numFmtId="0" fontId="6" fillId="2" borderId="12" xfId="0" applyFont="1" applyFill="1" applyBorder="1" applyAlignment="1" applyProtection="1">
      <alignment horizontal="center" wrapText="1" shrinkToFit="1"/>
      <protection hidden="1"/>
    </xf>
    <xf numFmtId="0" fontId="8" fillId="2" borderId="49" xfId="0" applyFont="1" applyFill="1" applyBorder="1" applyAlignment="1" applyProtection="1">
      <alignment horizontal="center" wrapText="1" shrinkToFit="1"/>
      <protection hidden="1"/>
    </xf>
    <xf numFmtId="0" fontId="7" fillId="2" borderId="11" xfId="0" applyFont="1" applyFill="1" applyBorder="1" applyAlignment="1" applyProtection="1">
      <alignment horizontal="center" wrapText="1" shrinkToFit="1"/>
      <protection hidden="1"/>
    </xf>
    <xf numFmtId="0" fontId="7" fillId="2" borderId="12" xfId="0" applyFont="1" applyFill="1" applyBorder="1" applyAlignment="1" applyProtection="1">
      <alignment horizontal="center" wrapText="1" shrinkToFit="1"/>
      <protection hidden="1"/>
    </xf>
    <xf numFmtId="0" fontId="6" fillId="2" borderId="46" xfId="0" applyFont="1" applyFill="1" applyBorder="1" applyAlignment="1" applyProtection="1">
      <alignment horizontal="center" wrapText="1" shrinkToFit="1"/>
      <protection hidden="1"/>
    </xf>
    <xf numFmtId="0" fontId="7" fillId="3" borderId="40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7" fillId="3" borderId="29" xfId="0" applyFont="1" applyFill="1" applyBorder="1" applyAlignment="1" applyProtection="1">
      <alignment vertical="center" wrapText="1"/>
      <protection hidden="1"/>
    </xf>
    <xf numFmtId="0" fontId="2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24" xfId="0" applyFont="1" applyFill="1" applyBorder="1" applyAlignment="1" applyProtection="1">
      <alignment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4" fillId="3" borderId="26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vertical="center" wrapText="1"/>
      <protection hidden="1"/>
    </xf>
    <xf numFmtId="0" fontId="2" fillId="3" borderId="20" xfId="0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 applyProtection="1">
      <alignment horizontal="center" vertical="center"/>
      <protection locked="0" hidden="1"/>
    </xf>
    <xf numFmtId="0" fontId="5" fillId="0" borderId="50" xfId="0" applyFont="1" applyFill="1" applyBorder="1" applyAlignment="1" applyProtection="1">
      <alignment horizontal="center" vertical="center"/>
      <protection locked="0" hidden="1"/>
    </xf>
    <xf numFmtId="0" fontId="5" fillId="0" borderId="51" xfId="0" applyFont="1" applyFill="1" applyBorder="1" applyAlignment="1" applyProtection="1">
      <alignment horizontal="center" vertical="center"/>
      <protection locked="0" hidden="1"/>
    </xf>
    <xf numFmtId="0" fontId="5" fillId="0" borderId="47" xfId="0" applyFont="1" applyFill="1" applyBorder="1" applyAlignment="1" applyProtection="1">
      <alignment horizontal="center" vertical="center"/>
      <protection locked="0" hidden="1"/>
    </xf>
    <xf numFmtId="0" fontId="5" fillId="0" borderId="52" xfId="0" applyFont="1" applyFill="1" applyBorder="1" applyAlignment="1" applyProtection="1">
      <alignment horizontal="center" vertical="center"/>
      <protection locked="0" hidden="1"/>
    </xf>
    <xf numFmtId="0" fontId="5" fillId="0" borderId="46" xfId="0" applyFont="1" applyFill="1" applyBorder="1" applyAlignment="1" applyProtection="1">
      <alignment horizontal="center" vertical="center"/>
      <protection locked="0" hidden="1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hidden="1"/>
    </xf>
    <xf numFmtId="0" fontId="5" fillId="3" borderId="41" xfId="0" applyFont="1" applyFill="1" applyBorder="1" applyAlignment="1" applyProtection="1">
      <alignment horizontal="center" vertical="center"/>
      <protection hidden="1"/>
    </xf>
    <xf numFmtId="0" fontId="5" fillId="3" borderId="42" xfId="0" applyFont="1" applyFill="1" applyBorder="1" applyAlignment="1" applyProtection="1">
      <alignment horizontal="center" vertical="center"/>
      <protection hidden="1"/>
    </xf>
    <xf numFmtId="0" fontId="9" fillId="4" borderId="45" xfId="0" applyFont="1" applyFill="1" applyBorder="1" applyAlignment="1" applyProtection="1">
      <alignment horizontal="center" vertical="center"/>
      <protection hidden="1"/>
    </xf>
    <xf numFmtId="0" fontId="5" fillId="5" borderId="42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5" fillId="3" borderId="3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  <protection hidden="1"/>
    </xf>
    <xf numFmtId="0" fontId="9" fillId="4" borderId="33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 applyProtection="1">
      <alignment horizontal="center" vertical="center"/>
      <protection hidden="1"/>
    </xf>
    <xf numFmtId="0" fontId="5" fillId="3" borderId="26" xfId="0" applyFont="1" applyFill="1" applyBorder="1" applyAlignment="1" applyProtection="1">
      <alignment horizontal="center" vertical="center"/>
      <protection hidden="1"/>
    </xf>
    <xf numFmtId="0" fontId="9" fillId="4" borderId="28" xfId="0" applyFont="1" applyFill="1" applyBorder="1" applyAlignment="1" applyProtection="1">
      <alignment horizontal="center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5" fillId="5" borderId="21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 shrinkToFit="1"/>
      <protection hidden="1"/>
    </xf>
    <xf numFmtId="0" fontId="7" fillId="2" borderId="10" xfId="0" applyFont="1" applyFill="1" applyBorder="1" applyAlignment="1" applyProtection="1">
      <alignment horizontal="center" vertical="center" wrapText="1" shrinkToFit="1"/>
      <protection hidden="1"/>
    </xf>
    <xf numFmtId="0" fontId="8" fillId="2" borderId="6" xfId="0" applyFont="1" applyFill="1" applyBorder="1" applyAlignment="1" applyProtection="1">
      <alignment horizontal="center" wrapText="1" shrinkToFit="1"/>
      <protection hidden="1"/>
    </xf>
    <xf numFmtId="0" fontId="8" fillId="2" borderId="7" xfId="0" applyFont="1" applyFill="1" applyBorder="1" applyAlignment="1" applyProtection="1">
      <alignment horizontal="center" wrapText="1" shrinkToFit="1"/>
      <protection hidden="1"/>
    </xf>
    <xf numFmtId="0" fontId="8" fillId="2" borderId="5" xfId="0" applyFont="1" applyFill="1" applyBorder="1" applyAlignment="1" applyProtection="1">
      <alignment horizontal="center" wrapText="1" shrinkToFit="1"/>
      <protection hidden="1"/>
    </xf>
    <xf numFmtId="0" fontId="8" fillId="2" borderId="13" xfId="0" applyFont="1" applyFill="1" applyBorder="1" applyAlignment="1" applyProtection="1">
      <alignment horizontal="center" wrapText="1" shrinkToFit="1"/>
      <protection hidden="1"/>
    </xf>
    <xf numFmtId="0" fontId="8" fillId="2" borderId="14" xfId="0" applyFont="1" applyFill="1" applyBorder="1" applyAlignment="1" applyProtection="1">
      <alignment horizontal="center" wrapText="1" shrinkToFit="1"/>
      <protection hidden="1"/>
    </xf>
    <xf numFmtId="0" fontId="8" fillId="2" borderId="15" xfId="0" applyFont="1" applyFill="1" applyBorder="1" applyAlignment="1" applyProtection="1">
      <alignment horizontal="center" wrapText="1" shrinkToFit="1"/>
      <protection hidden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9" xfId="0" applyFont="1" applyFill="1" applyBorder="1" applyAlignment="1" applyProtection="1">
      <alignment horizontal="center" vertical="center" wrapText="1" shrinkToFi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Normal="100" workbookViewId="0">
      <selection activeCell="T5" sqref="T5"/>
    </sheetView>
  </sheetViews>
  <sheetFormatPr defaultRowHeight="15" x14ac:dyDescent="0.25"/>
  <cols>
    <col min="2" max="2" width="15.7109375" customWidth="1"/>
    <col min="3" max="3" width="26.140625" customWidth="1"/>
    <col min="4" max="4" width="7.85546875" customWidth="1"/>
    <col min="8" max="8" width="11.140625" customWidth="1"/>
    <col min="9" max="9" width="18.42578125" customWidth="1"/>
    <col min="10" max="10" width="16.85546875" customWidth="1"/>
    <col min="11" max="11" width="9.140625" hidden="1" customWidth="1"/>
    <col min="12" max="13" width="8.85546875" hidden="1" customWidth="1"/>
    <col min="14" max="14" width="8.28515625" hidden="1" customWidth="1"/>
    <col min="15" max="15" width="10.42578125" hidden="1" customWidth="1"/>
    <col min="16" max="16" width="16.7109375" customWidth="1"/>
  </cols>
  <sheetData>
    <row r="1" spans="2:16" ht="15.75" thickBot="1" x14ac:dyDescent="0.3"/>
    <row r="2" spans="2:16" ht="15.75" x14ac:dyDescent="0.25">
      <c r="B2" s="88" t="s">
        <v>0</v>
      </c>
      <c r="C2" s="90" t="s">
        <v>23</v>
      </c>
      <c r="D2" s="90"/>
      <c r="E2" s="91"/>
      <c r="F2" s="92" t="s">
        <v>30</v>
      </c>
      <c r="G2" s="90"/>
      <c r="H2" s="91"/>
      <c r="I2" s="5" t="s">
        <v>32</v>
      </c>
      <c r="J2" s="5" t="s">
        <v>36</v>
      </c>
      <c r="K2" s="93" t="s">
        <v>21</v>
      </c>
      <c r="L2" s="94"/>
      <c r="M2" s="94"/>
      <c r="N2" s="94"/>
      <c r="O2" s="95"/>
      <c r="P2" s="96" t="s">
        <v>38</v>
      </c>
    </row>
    <row r="3" spans="2:16" ht="61.5" customHeight="1" thickBot="1" x14ac:dyDescent="0.3">
      <c r="B3" s="89"/>
      <c r="C3" s="6" t="s">
        <v>1</v>
      </c>
      <c r="D3" s="6" t="s">
        <v>24</v>
      </c>
      <c r="E3" s="7" t="s">
        <v>25</v>
      </c>
      <c r="F3" s="1" t="s">
        <v>17</v>
      </c>
      <c r="G3" s="2" t="s">
        <v>18</v>
      </c>
      <c r="H3" s="4" t="s">
        <v>37</v>
      </c>
      <c r="I3" s="8" t="s">
        <v>33</v>
      </c>
      <c r="J3" s="8" t="s">
        <v>35</v>
      </c>
      <c r="K3" s="1" t="s">
        <v>19</v>
      </c>
      <c r="L3" s="2" t="s">
        <v>20</v>
      </c>
      <c r="M3" s="3" t="s">
        <v>29</v>
      </c>
      <c r="N3" s="2" t="s">
        <v>26</v>
      </c>
      <c r="O3" s="4" t="s">
        <v>22</v>
      </c>
      <c r="P3" s="97"/>
    </row>
    <row r="4" spans="2:16" ht="16.5" thickBot="1" x14ac:dyDescent="0.3">
      <c r="B4" s="9" t="s">
        <v>2</v>
      </c>
      <c r="C4" s="10" t="s">
        <v>55</v>
      </c>
      <c r="D4" s="11">
        <v>6</v>
      </c>
      <c r="E4" s="12">
        <v>1100</v>
      </c>
      <c r="F4" s="42"/>
      <c r="G4" s="43"/>
      <c r="H4" s="44"/>
      <c r="I4" s="36" t="s">
        <v>31</v>
      </c>
      <c r="J4" s="36" t="s">
        <v>27</v>
      </c>
      <c r="K4" s="45">
        <f>D4*F4</f>
        <v>0</v>
      </c>
      <c r="L4" s="46">
        <f>IF(J4="ДА",E4*ROUNDUP(G4, 0),E4*G4)</f>
        <v>0</v>
      </c>
      <c r="M4" s="46">
        <f t="shared" ref="M4:M22" si="0">IF(I4="НЕТ (Самозавоз)",0,500)</f>
        <v>0</v>
      </c>
      <c r="N4" s="46">
        <f>H4*2*30</f>
        <v>0</v>
      </c>
      <c r="O4" s="47">
        <f>MAX(K4:L4,750)</f>
        <v>750</v>
      </c>
      <c r="P4" s="48">
        <f>N4+M4+O4</f>
        <v>750</v>
      </c>
    </row>
    <row r="5" spans="2:16" ht="46.5" thickTop="1" thickBot="1" x14ac:dyDescent="0.3">
      <c r="B5" s="9" t="s">
        <v>51</v>
      </c>
      <c r="C5" s="35" t="s">
        <v>54</v>
      </c>
      <c r="D5" s="11">
        <v>6</v>
      </c>
      <c r="E5" s="12">
        <v>1100</v>
      </c>
      <c r="F5" s="42"/>
      <c r="G5" s="43"/>
      <c r="H5" s="44"/>
      <c r="I5" s="36" t="s">
        <v>31</v>
      </c>
      <c r="J5" s="36" t="s">
        <v>27</v>
      </c>
      <c r="K5" s="45">
        <f t="shared" ref="K5" si="1">D5*F5</f>
        <v>0</v>
      </c>
      <c r="L5" s="46">
        <f>IF(J5="ДА",E5*ROUNDUP(G5, 0),E5*G5)</f>
        <v>0</v>
      </c>
      <c r="M5" s="46">
        <f t="shared" ref="M5" si="2">IF(I5="НЕТ (Самозавоз)",0,500)</f>
        <v>0</v>
      </c>
      <c r="N5" s="46">
        <f>H5*2*30</f>
        <v>0</v>
      </c>
      <c r="O5" s="49">
        <f>MAX(K5:L5,750)+1080</f>
        <v>1830</v>
      </c>
      <c r="P5" s="48">
        <f>N5+M5+O5</f>
        <v>1830</v>
      </c>
    </row>
    <row r="6" spans="2:16" ht="16.5" customHeight="1" thickTop="1" x14ac:dyDescent="0.25">
      <c r="B6" s="13" t="s">
        <v>3</v>
      </c>
      <c r="C6" s="14" t="s">
        <v>56</v>
      </c>
      <c r="D6" s="15">
        <v>7</v>
      </c>
      <c r="E6" s="16">
        <v>1100</v>
      </c>
      <c r="F6" s="50"/>
      <c r="G6" s="51"/>
      <c r="H6" s="52"/>
      <c r="I6" s="37" t="s">
        <v>31</v>
      </c>
      <c r="J6" s="37" t="s">
        <v>27</v>
      </c>
      <c r="K6" s="53">
        <f t="shared" ref="K6:K22" si="3">D6*F6</f>
        <v>0</v>
      </c>
      <c r="L6" s="54">
        <f t="shared" ref="L6:L22" si="4">IF(J6="ДА",E6*ROUNDUP(G6, 0),E6*G6)</f>
        <v>0</v>
      </c>
      <c r="M6" s="55">
        <f t="shared" si="0"/>
        <v>0</v>
      </c>
      <c r="N6" s="55">
        <f t="shared" ref="N6:N22" si="5">H6*2*30</f>
        <v>0</v>
      </c>
      <c r="O6" s="56">
        <f>MAX(K6:L6,750)</f>
        <v>750</v>
      </c>
      <c r="P6" s="57">
        <f t="shared" ref="P6:P22" si="6">N6+M6+O6</f>
        <v>750</v>
      </c>
    </row>
    <row r="7" spans="2:16" ht="15.75" x14ac:dyDescent="0.25">
      <c r="B7" s="17" t="s">
        <v>4</v>
      </c>
      <c r="C7" s="18" t="s">
        <v>57</v>
      </c>
      <c r="D7" s="19">
        <v>9</v>
      </c>
      <c r="E7" s="20">
        <v>1400</v>
      </c>
      <c r="F7" s="58"/>
      <c r="G7" s="59"/>
      <c r="H7" s="60"/>
      <c r="I7" s="38" t="s">
        <v>31</v>
      </c>
      <c r="J7" s="38" t="s">
        <v>27</v>
      </c>
      <c r="K7" s="61">
        <f t="shared" si="3"/>
        <v>0</v>
      </c>
      <c r="L7" s="62">
        <f t="shared" si="4"/>
        <v>0</v>
      </c>
      <c r="M7" s="62">
        <f t="shared" si="0"/>
        <v>0</v>
      </c>
      <c r="N7" s="62">
        <f t="shared" si="5"/>
        <v>0</v>
      </c>
      <c r="O7" s="63">
        <f>MAX(K7:L7,750)</f>
        <v>750</v>
      </c>
      <c r="P7" s="64">
        <f t="shared" si="6"/>
        <v>750</v>
      </c>
    </row>
    <row r="8" spans="2:16" ht="16.5" thickBot="1" x14ac:dyDescent="0.3">
      <c r="B8" s="21" t="s">
        <v>5</v>
      </c>
      <c r="C8" s="22" t="s">
        <v>57</v>
      </c>
      <c r="D8" s="23">
        <v>9</v>
      </c>
      <c r="E8" s="24">
        <v>1400</v>
      </c>
      <c r="F8" s="65"/>
      <c r="G8" s="66"/>
      <c r="H8" s="67"/>
      <c r="I8" s="39" t="s">
        <v>31</v>
      </c>
      <c r="J8" s="39" t="s">
        <v>27</v>
      </c>
      <c r="K8" s="68">
        <f t="shared" si="3"/>
        <v>0</v>
      </c>
      <c r="L8" s="69">
        <f t="shared" si="4"/>
        <v>0</v>
      </c>
      <c r="M8" s="69">
        <f t="shared" si="0"/>
        <v>0</v>
      </c>
      <c r="N8" s="69">
        <f t="shared" si="5"/>
        <v>0</v>
      </c>
      <c r="O8" s="70">
        <f>MAX(K8:L8,750)</f>
        <v>750</v>
      </c>
      <c r="P8" s="71">
        <f t="shared" si="6"/>
        <v>750</v>
      </c>
    </row>
    <row r="9" spans="2:16" ht="46.5" thickTop="1" thickBot="1" x14ac:dyDescent="0.3">
      <c r="B9" s="21" t="s">
        <v>52</v>
      </c>
      <c r="C9" s="34" t="s">
        <v>53</v>
      </c>
      <c r="D9" s="23">
        <v>9</v>
      </c>
      <c r="E9" s="24">
        <v>1400</v>
      </c>
      <c r="F9" s="65"/>
      <c r="G9" s="66"/>
      <c r="H9" s="67"/>
      <c r="I9" s="39" t="s">
        <v>31</v>
      </c>
      <c r="J9" s="39" t="s">
        <v>27</v>
      </c>
      <c r="K9" s="68">
        <f t="shared" ref="K9" si="7">D9*F9</f>
        <v>0</v>
      </c>
      <c r="L9" s="69">
        <f t="shared" ref="L9" si="8">IF(J9="ДА",E9*ROUNDUP(G9, 0),E9*G9)</f>
        <v>0</v>
      </c>
      <c r="M9" s="69">
        <f t="shared" ref="M9" si="9">IF(I9="НЕТ (Самозавоз)",0,500)</f>
        <v>0</v>
      </c>
      <c r="N9" s="69">
        <f t="shared" ref="N9" si="10">H9*2*30</f>
        <v>0</v>
      </c>
      <c r="O9" s="72">
        <f>MAX(K9:L9,750)+1200</f>
        <v>1950</v>
      </c>
      <c r="P9" s="71">
        <f t="shared" ref="P9" si="11">N9+M9+O9</f>
        <v>1950</v>
      </c>
    </row>
    <row r="10" spans="2:16" ht="16.5" thickTop="1" x14ac:dyDescent="0.25">
      <c r="B10" s="13" t="s">
        <v>6</v>
      </c>
      <c r="C10" s="14" t="s">
        <v>58</v>
      </c>
      <c r="D10" s="15">
        <v>8</v>
      </c>
      <c r="E10" s="16">
        <v>1400</v>
      </c>
      <c r="F10" s="50"/>
      <c r="G10" s="51"/>
      <c r="H10" s="52"/>
      <c r="I10" s="37" t="s">
        <v>31</v>
      </c>
      <c r="J10" s="37" t="s">
        <v>27</v>
      </c>
      <c r="K10" s="53">
        <f t="shared" si="3"/>
        <v>0</v>
      </c>
      <c r="L10" s="54">
        <f t="shared" si="4"/>
        <v>0</v>
      </c>
      <c r="M10" s="55">
        <f t="shared" si="0"/>
        <v>0</v>
      </c>
      <c r="N10" s="55">
        <f t="shared" si="5"/>
        <v>0</v>
      </c>
      <c r="O10" s="56">
        <f t="shared" ref="O10:O17" si="12">MAX(K10:L10,750)</f>
        <v>750</v>
      </c>
      <c r="P10" s="57">
        <f t="shared" si="6"/>
        <v>750</v>
      </c>
    </row>
    <row r="11" spans="2:16" ht="15.75" x14ac:dyDescent="0.25">
      <c r="B11" s="17" t="s">
        <v>7</v>
      </c>
      <c r="C11" s="18" t="s">
        <v>58</v>
      </c>
      <c r="D11" s="19">
        <v>8</v>
      </c>
      <c r="E11" s="20">
        <v>1400</v>
      </c>
      <c r="F11" s="58"/>
      <c r="G11" s="59"/>
      <c r="H11" s="60"/>
      <c r="I11" s="38" t="s">
        <v>31</v>
      </c>
      <c r="J11" s="38" t="s">
        <v>27</v>
      </c>
      <c r="K11" s="61">
        <f t="shared" si="3"/>
        <v>0</v>
      </c>
      <c r="L11" s="62">
        <f t="shared" si="4"/>
        <v>0</v>
      </c>
      <c r="M11" s="62">
        <f t="shared" si="0"/>
        <v>0</v>
      </c>
      <c r="N11" s="62">
        <f t="shared" si="5"/>
        <v>0</v>
      </c>
      <c r="O11" s="63">
        <f t="shared" si="12"/>
        <v>750</v>
      </c>
      <c r="P11" s="64">
        <f t="shared" si="6"/>
        <v>750</v>
      </c>
    </row>
    <row r="12" spans="2:16" ht="15.75" customHeight="1" x14ac:dyDescent="0.25">
      <c r="B12" s="17" t="s">
        <v>8</v>
      </c>
      <c r="C12" s="18" t="s">
        <v>59</v>
      </c>
      <c r="D12" s="19">
        <v>9</v>
      </c>
      <c r="E12" s="20">
        <v>1600</v>
      </c>
      <c r="F12" s="58"/>
      <c r="G12" s="59"/>
      <c r="H12" s="60"/>
      <c r="I12" s="38" t="s">
        <v>31</v>
      </c>
      <c r="J12" s="38" t="s">
        <v>27</v>
      </c>
      <c r="K12" s="61">
        <f t="shared" si="3"/>
        <v>0</v>
      </c>
      <c r="L12" s="62">
        <f t="shared" si="4"/>
        <v>0</v>
      </c>
      <c r="M12" s="62">
        <f t="shared" si="0"/>
        <v>0</v>
      </c>
      <c r="N12" s="62">
        <f t="shared" si="5"/>
        <v>0</v>
      </c>
      <c r="O12" s="63">
        <f t="shared" si="12"/>
        <v>750</v>
      </c>
      <c r="P12" s="64">
        <f t="shared" si="6"/>
        <v>750</v>
      </c>
    </row>
    <row r="13" spans="2:16" ht="15.75" x14ac:dyDescent="0.25">
      <c r="B13" s="17" t="s">
        <v>9</v>
      </c>
      <c r="C13" s="18" t="s">
        <v>59</v>
      </c>
      <c r="D13" s="19">
        <v>9</v>
      </c>
      <c r="E13" s="20">
        <v>1700</v>
      </c>
      <c r="F13" s="58"/>
      <c r="G13" s="59"/>
      <c r="H13" s="60"/>
      <c r="I13" s="38" t="s">
        <v>31</v>
      </c>
      <c r="J13" s="38" t="s">
        <v>27</v>
      </c>
      <c r="K13" s="61">
        <f t="shared" si="3"/>
        <v>0</v>
      </c>
      <c r="L13" s="62">
        <f t="shared" si="4"/>
        <v>0</v>
      </c>
      <c r="M13" s="62">
        <f t="shared" si="0"/>
        <v>0</v>
      </c>
      <c r="N13" s="62">
        <f t="shared" si="5"/>
        <v>0</v>
      </c>
      <c r="O13" s="63">
        <f t="shared" si="12"/>
        <v>750</v>
      </c>
      <c r="P13" s="64">
        <f t="shared" si="6"/>
        <v>750</v>
      </c>
    </row>
    <row r="14" spans="2:16" ht="15.75" x14ac:dyDescent="0.25">
      <c r="B14" s="17" t="s">
        <v>67</v>
      </c>
      <c r="C14" s="18" t="s">
        <v>59</v>
      </c>
      <c r="D14" s="19">
        <v>9</v>
      </c>
      <c r="E14" s="20">
        <v>1700</v>
      </c>
      <c r="F14" s="58"/>
      <c r="G14" s="59"/>
      <c r="H14" s="60"/>
      <c r="I14" s="38" t="s">
        <v>31</v>
      </c>
      <c r="J14" s="38" t="s">
        <v>27</v>
      </c>
      <c r="K14" s="61">
        <f t="shared" ref="K14" si="13">D14*F14</f>
        <v>0</v>
      </c>
      <c r="L14" s="62">
        <f t="shared" ref="L14" si="14">IF(J14="ДА",E14*ROUNDUP(G14, 0),E14*G14)</f>
        <v>0</v>
      </c>
      <c r="M14" s="62">
        <f t="shared" ref="M14" si="15">IF(I14="НЕТ (Самозавоз)",0,500)</f>
        <v>0</v>
      </c>
      <c r="N14" s="62">
        <f t="shared" ref="N14" si="16">H14*2*30</f>
        <v>0</v>
      </c>
      <c r="O14" s="63">
        <f t="shared" si="12"/>
        <v>750</v>
      </c>
      <c r="P14" s="64">
        <f t="shared" ref="P14" si="17">N14+M14+O14</f>
        <v>750</v>
      </c>
    </row>
    <row r="15" spans="2:16" ht="15.75" x14ac:dyDescent="0.25">
      <c r="B15" s="17" t="s">
        <v>10</v>
      </c>
      <c r="C15" s="25" t="s">
        <v>59</v>
      </c>
      <c r="D15" s="19">
        <v>9</v>
      </c>
      <c r="E15" s="20">
        <v>1700</v>
      </c>
      <c r="F15" s="58"/>
      <c r="G15" s="59"/>
      <c r="H15" s="60"/>
      <c r="I15" s="38" t="s">
        <v>31</v>
      </c>
      <c r="J15" s="38" t="s">
        <v>27</v>
      </c>
      <c r="K15" s="61">
        <f t="shared" si="3"/>
        <v>0</v>
      </c>
      <c r="L15" s="62">
        <f t="shared" si="4"/>
        <v>0</v>
      </c>
      <c r="M15" s="62">
        <f t="shared" si="0"/>
        <v>0</v>
      </c>
      <c r="N15" s="62">
        <f t="shared" si="5"/>
        <v>0</v>
      </c>
      <c r="O15" s="63">
        <f t="shared" si="12"/>
        <v>750</v>
      </c>
      <c r="P15" s="64">
        <f t="shared" si="6"/>
        <v>750</v>
      </c>
    </row>
    <row r="16" spans="2:16" ht="16.5" thickBot="1" x14ac:dyDescent="0.3">
      <c r="B16" s="21" t="s">
        <v>11</v>
      </c>
      <c r="C16" s="22" t="s">
        <v>60</v>
      </c>
      <c r="D16" s="23">
        <v>11</v>
      </c>
      <c r="E16" s="24">
        <v>1850</v>
      </c>
      <c r="F16" s="65"/>
      <c r="G16" s="66"/>
      <c r="H16" s="67"/>
      <c r="I16" s="39" t="s">
        <v>31</v>
      </c>
      <c r="J16" s="39" t="s">
        <v>27</v>
      </c>
      <c r="K16" s="68">
        <f t="shared" si="3"/>
        <v>0</v>
      </c>
      <c r="L16" s="69">
        <f t="shared" si="4"/>
        <v>0</v>
      </c>
      <c r="M16" s="69">
        <f t="shared" si="0"/>
        <v>0</v>
      </c>
      <c r="N16" s="69">
        <f t="shared" si="5"/>
        <v>0</v>
      </c>
      <c r="O16" s="70">
        <f t="shared" si="12"/>
        <v>750</v>
      </c>
      <c r="P16" s="71">
        <f t="shared" si="6"/>
        <v>750</v>
      </c>
    </row>
    <row r="17" spans="2:16" ht="16.5" thickTop="1" x14ac:dyDescent="0.25">
      <c r="B17" s="26" t="s">
        <v>12</v>
      </c>
      <c r="C17" s="27" t="s">
        <v>59</v>
      </c>
      <c r="D17" s="28">
        <v>9</v>
      </c>
      <c r="E17" s="29">
        <v>1600</v>
      </c>
      <c r="F17" s="73"/>
      <c r="G17" s="74"/>
      <c r="H17" s="75"/>
      <c r="I17" s="40" t="s">
        <v>31</v>
      </c>
      <c r="J17" s="40" t="s">
        <v>27</v>
      </c>
      <c r="K17" s="76">
        <f t="shared" si="3"/>
        <v>0</v>
      </c>
      <c r="L17" s="54">
        <f t="shared" si="4"/>
        <v>0</v>
      </c>
      <c r="M17" s="54">
        <f t="shared" si="0"/>
        <v>0</v>
      </c>
      <c r="N17" s="54">
        <f t="shared" si="5"/>
        <v>0</v>
      </c>
      <c r="O17" s="77">
        <f t="shared" si="12"/>
        <v>750</v>
      </c>
      <c r="P17" s="78">
        <f t="shared" si="6"/>
        <v>750</v>
      </c>
    </row>
    <row r="18" spans="2:16" ht="45" x14ac:dyDescent="0.25">
      <c r="B18" s="26" t="s">
        <v>65</v>
      </c>
      <c r="C18" s="27" t="s">
        <v>61</v>
      </c>
      <c r="D18" s="28">
        <v>10</v>
      </c>
      <c r="E18" s="29">
        <v>1750</v>
      </c>
      <c r="F18" s="73"/>
      <c r="G18" s="74"/>
      <c r="H18" s="75"/>
      <c r="I18" s="40" t="s">
        <v>31</v>
      </c>
      <c r="J18" s="40" t="s">
        <v>27</v>
      </c>
      <c r="K18" s="76">
        <f t="shared" ref="K18" si="18">D18*F18</f>
        <v>0</v>
      </c>
      <c r="L18" s="54">
        <f t="shared" ref="L18" si="19">IF(J18="ДА",E18*ROUNDUP(G18, 0),E18*G18)</f>
        <v>0</v>
      </c>
      <c r="M18" s="54">
        <f t="shared" ref="M18" si="20">IF(I18="НЕТ (Самозавоз)",0,500)</f>
        <v>0</v>
      </c>
      <c r="N18" s="54">
        <f t="shared" ref="N18" si="21">H18*2*30</f>
        <v>0</v>
      </c>
      <c r="O18" s="79">
        <f>MAX(K18:L18,750)+600</f>
        <v>1350</v>
      </c>
      <c r="P18" s="78">
        <f t="shared" ref="P18" si="22">N18+M18+O18</f>
        <v>1350</v>
      </c>
    </row>
    <row r="19" spans="2:16" ht="15.75" x14ac:dyDescent="0.25">
      <c r="B19" s="17" t="s">
        <v>13</v>
      </c>
      <c r="C19" s="18" t="s">
        <v>62</v>
      </c>
      <c r="D19" s="19">
        <v>10</v>
      </c>
      <c r="E19" s="20">
        <v>1750</v>
      </c>
      <c r="F19" s="58"/>
      <c r="G19" s="59"/>
      <c r="H19" s="60"/>
      <c r="I19" s="38" t="s">
        <v>31</v>
      </c>
      <c r="J19" s="38" t="s">
        <v>27</v>
      </c>
      <c r="K19" s="61">
        <f t="shared" si="3"/>
        <v>0</v>
      </c>
      <c r="L19" s="62">
        <f t="shared" si="4"/>
        <v>0</v>
      </c>
      <c r="M19" s="62">
        <f t="shared" si="0"/>
        <v>0</v>
      </c>
      <c r="N19" s="62">
        <f t="shared" si="5"/>
        <v>0</v>
      </c>
      <c r="O19" s="63">
        <f>MAX(K19:L19,750)</f>
        <v>750</v>
      </c>
      <c r="P19" s="64">
        <f t="shared" si="6"/>
        <v>750</v>
      </c>
    </row>
    <row r="20" spans="2:16" ht="16.5" thickBot="1" x14ac:dyDescent="0.3">
      <c r="B20" s="21" t="s">
        <v>14</v>
      </c>
      <c r="C20" s="22" t="s">
        <v>60</v>
      </c>
      <c r="D20" s="23">
        <v>11</v>
      </c>
      <c r="E20" s="24">
        <v>1850</v>
      </c>
      <c r="F20" s="65"/>
      <c r="G20" s="66"/>
      <c r="H20" s="67"/>
      <c r="I20" s="39" t="s">
        <v>31</v>
      </c>
      <c r="J20" s="39" t="s">
        <v>27</v>
      </c>
      <c r="K20" s="68">
        <f t="shared" si="3"/>
        <v>0</v>
      </c>
      <c r="L20" s="69">
        <f t="shared" si="4"/>
        <v>0</v>
      </c>
      <c r="M20" s="69">
        <f t="shared" si="0"/>
        <v>0</v>
      </c>
      <c r="N20" s="69">
        <f t="shared" si="5"/>
        <v>0</v>
      </c>
      <c r="O20" s="70">
        <f>MAX(K20:L20,750)</f>
        <v>750</v>
      </c>
      <c r="P20" s="71">
        <f t="shared" si="6"/>
        <v>750</v>
      </c>
    </row>
    <row r="21" spans="2:16" ht="16.5" thickTop="1" x14ac:dyDescent="0.25">
      <c r="B21" s="26" t="s">
        <v>15</v>
      </c>
      <c r="C21" s="30" t="s">
        <v>63</v>
      </c>
      <c r="D21" s="28">
        <v>8</v>
      </c>
      <c r="E21" s="29">
        <v>1600</v>
      </c>
      <c r="F21" s="73"/>
      <c r="G21" s="74"/>
      <c r="H21" s="75"/>
      <c r="I21" s="40" t="s">
        <v>31</v>
      </c>
      <c r="J21" s="40" t="s">
        <v>27</v>
      </c>
      <c r="K21" s="76">
        <f t="shared" si="3"/>
        <v>0</v>
      </c>
      <c r="L21" s="54">
        <f t="shared" si="4"/>
        <v>0</v>
      </c>
      <c r="M21" s="54">
        <f t="shared" si="0"/>
        <v>0</v>
      </c>
      <c r="N21" s="54">
        <f t="shared" si="5"/>
        <v>0</v>
      </c>
      <c r="O21" s="77">
        <f>MAX(K21:L21,750)</f>
        <v>750</v>
      </c>
      <c r="P21" s="78">
        <f t="shared" si="6"/>
        <v>750</v>
      </c>
    </row>
    <row r="22" spans="2:16" ht="16.5" thickBot="1" x14ac:dyDescent="0.3">
      <c r="B22" s="31" t="s">
        <v>16</v>
      </c>
      <c r="C22" s="32" t="s">
        <v>64</v>
      </c>
      <c r="D22" s="32">
        <v>9</v>
      </c>
      <c r="E22" s="33">
        <v>2100</v>
      </c>
      <c r="F22" s="80"/>
      <c r="G22" s="81"/>
      <c r="H22" s="82"/>
      <c r="I22" s="41" t="s">
        <v>31</v>
      </c>
      <c r="J22" s="41" t="s">
        <v>27</v>
      </c>
      <c r="K22" s="83">
        <f t="shared" si="3"/>
        <v>0</v>
      </c>
      <c r="L22" s="84">
        <f t="shared" si="4"/>
        <v>0</v>
      </c>
      <c r="M22" s="84">
        <f t="shared" si="0"/>
        <v>0</v>
      </c>
      <c r="N22" s="84">
        <f t="shared" si="5"/>
        <v>0</v>
      </c>
      <c r="O22" s="85">
        <f>MAX(K22:L22,750)</f>
        <v>750</v>
      </c>
      <c r="P22" s="86">
        <f t="shared" si="6"/>
        <v>750</v>
      </c>
    </row>
    <row r="24" spans="2:16" ht="15" customHeight="1" x14ac:dyDescent="0.25">
      <c r="B24" s="87" t="s">
        <v>43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 ht="15" customHeight="1" x14ac:dyDescent="0.25">
      <c r="B25" s="87" t="s">
        <v>49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 ht="15" customHeight="1" x14ac:dyDescent="0.25">
      <c r="B26" s="87" t="s">
        <v>45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 ht="15" customHeight="1" x14ac:dyDescent="0.25">
      <c r="B27" s="87" t="s">
        <v>66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 ht="15" customHeight="1" x14ac:dyDescent="0.25">
      <c r="B28" s="87" t="s">
        <v>47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 ht="16.5" customHeight="1" x14ac:dyDescent="0.25">
      <c r="B29" s="87" t="s">
        <v>46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 ht="31.5" customHeight="1" x14ac:dyDescent="0.25">
      <c r="B30" s="87" t="s">
        <v>39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 ht="15" customHeight="1" x14ac:dyDescent="0.25">
      <c r="B31" s="87" t="s">
        <v>48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 ht="14.25" customHeight="1" x14ac:dyDescent="0.25">
      <c r="B32" s="87" t="s">
        <v>44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 ht="15" customHeight="1" x14ac:dyDescent="0.25">
      <c r="B33" s="87" t="s">
        <v>50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 ht="15" customHeight="1" x14ac:dyDescent="0.25">
      <c r="B34" s="87" t="s">
        <v>68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 ht="15" customHeight="1" x14ac:dyDescent="0.25">
      <c r="B35" s="87" t="s">
        <v>41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 ht="15" customHeight="1" x14ac:dyDescent="0.25">
      <c r="B36" s="87" t="s">
        <v>42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 ht="14.25" customHeight="1" x14ac:dyDescent="0.25">
      <c r="B37" s="87" t="s">
        <v>40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</sheetData>
  <sheetProtection algorithmName="SHA-512" hashValue="UOb4PBoA+ZGzsY9SBtoDT+5D5jXE0kGYb4J9BmTFnmys1QDLlAsUVHZt1TXTtJ4w20VHr3/kFrQuSGUpBecLSg==" saltValue="DGuzLf7BwKIAfV0lFOjv0Q==" spinCount="100000" sheet="1" objects="1" scenarios="1" sort="0" autoFilter="0" pivotTables="0"/>
  <mergeCells count="19">
    <mergeCell ref="B2:B3"/>
    <mergeCell ref="C2:E2"/>
    <mergeCell ref="F2:H2"/>
    <mergeCell ref="K2:O2"/>
    <mergeCell ref="P2:P3"/>
    <mergeCell ref="B24:P24"/>
    <mergeCell ref="B29:P29"/>
    <mergeCell ref="B30:P30"/>
    <mergeCell ref="B33:P33"/>
    <mergeCell ref="B35:P35"/>
    <mergeCell ref="B34:P34"/>
    <mergeCell ref="B25:P25"/>
    <mergeCell ref="B32:P32"/>
    <mergeCell ref="B37:P37"/>
    <mergeCell ref="B26:P26"/>
    <mergeCell ref="B27:P27"/>
    <mergeCell ref="B28:P28"/>
    <mergeCell ref="B31:P31"/>
    <mergeCell ref="B36:P36"/>
  </mergeCells>
  <dataValidations count="2">
    <dataValidation type="list" allowBlank="1" showInputMessage="1" showErrorMessage="1" sqref="I4:I22">
      <formula1>Погрузка</formula1>
    </dataValidation>
    <dataValidation type="list" allowBlank="1" showInputMessage="1" showErrorMessage="1" sqref="J4:J22">
      <formula1>Выбор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7" sqref="B27"/>
    </sheetView>
  </sheetViews>
  <sheetFormatPr defaultRowHeight="15" x14ac:dyDescent="0.25"/>
  <cols>
    <col min="1" max="1" width="18" customWidth="1"/>
  </cols>
  <sheetData>
    <row r="1" spans="1:2" x14ac:dyDescent="0.25">
      <c r="A1" t="s">
        <v>31</v>
      </c>
      <c r="B1" t="s">
        <v>34</v>
      </c>
    </row>
    <row r="2" spans="1:2" x14ac:dyDescent="0.25">
      <c r="A2" t="s">
        <v>28</v>
      </c>
      <c r="B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Калькулятор_2021</vt:lpstr>
      <vt:lpstr>Лист1</vt:lpstr>
      <vt:lpstr>Выбор</vt:lpstr>
      <vt:lpstr>Выдор</vt:lpstr>
      <vt:lpstr>Погрузка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2021-01-25T05:23:47Z</dcterms:modified>
</cp:coreProperties>
</file>